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2" activeTab="0"/>
  </bookViews>
  <sheets>
    <sheet name="bilancio al 30092012" sheetId="1" r:id="rId1"/>
    <sheet name="allegati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<sst xmlns="http://schemas.openxmlformats.org/spreadsheetml/2006/main" count="117" uniqueCount="97">
  <si>
    <t>STATO P</t>
  </si>
  <si>
    <t>STATO PATRIMONIALE</t>
  </si>
  <si>
    <t>ATTIVO</t>
  </si>
  <si>
    <t>PASSIVO</t>
  </si>
  <si>
    <t>IMMOBILIZZAZIONI FINANZIARIE</t>
  </si>
  <si>
    <t>AVANZO PATRIMONIALE</t>
  </si>
  <si>
    <t>Avanzo/Disavanzo dell'esercizio</t>
  </si>
  <si>
    <t>Avanzo cumulato</t>
  </si>
  <si>
    <t>F.do Imposte</t>
  </si>
  <si>
    <t>F.do acc.mento spese legali</t>
  </si>
  <si>
    <t>Crediti esigibili nell'esercizio</t>
  </si>
  <si>
    <t>Debiti esigibili nell'esercizio</t>
  </si>
  <si>
    <t>Crediti verso soggetti dell'area:</t>
  </si>
  <si>
    <t>Fornitori</t>
  </si>
  <si>
    <t xml:space="preserve"> Crediti vs Circuiti Carte di Credito</t>
  </si>
  <si>
    <t>Debiti verso soggetti dell'area</t>
  </si>
  <si>
    <t>Crediti diversi</t>
  </si>
  <si>
    <t>Debiti diversi</t>
  </si>
  <si>
    <t>Erario c/anticipi</t>
  </si>
  <si>
    <t>Erario c/irpef</t>
  </si>
  <si>
    <t>Fornitori c/anticipi</t>
  </si>
  <si>
    <t>Enti previdenziali</t>
  </si>
  <si>
    <t>Debito vs collaboratori</t>
  </si>
  <si>
    <t>F.do accantonamento Congresso</t>
  </si>
  <si>
    <t>DISPONIBILITA' LIQUIDE</t>
  </si>
  <si>
    <t>Depositi Bancari e postali</t>
  </si>
  <si>
    <t>Denaro e valori in cassa</t>
  </si>
  <si>
    <t>RATEI E RISCONTI ATTIVI</t>
  </si>
  <si>
    <t>RATEI E RISCONTI PASSIVI</t>
  </si>
  <si>
    <t xml:space="preserve">TOTALE </t>
  </si>
  <si>
    <t>CONTO ECONOMICO</t>
  </si>
  <si>
    <t>COSTI</t>
  </si>
  <si>
    <t>PROVENTI</t>
  </si>
  <si>
    <t>Acquisto di beni</t>
  </si>
  <si>
    <t xml:space="preserve">Proventi da contributi </t>
  </si>
  <si>
    <t>Costi per servizi</t>
  </si>
  <si>
    <t>Proventi da contributi per iniziative</t>
  </si>
  <si>
    <t>Costi per collaborazioni</t>
  </si>
  <si>
    <t>Proventi finanziari</t>
  </si>
  <si>
    <t>Costi per campagne di informazione</t>
  </si>
  <si>
    <t>Proventi straordinari</t>
  </si>
  <si>
    <t>Costi per iniziative</t>
  </si>
  <si>
    <t>Proventi 5 x mille</t>
  </si>
  <si>
    <t>Congressi</t>
  </si>
  <si>
    <t>Oneri finanziari</t>
  </si>
  <si>
    <t>Oneri straordinari</t>
  </si>
  <si>
    <t>Oneri tributari</t>
  </si>
  <si>
    <t>Disavanzo d'esercizio</t>
  </si>
  <si>
    <t>ALLEGATI AL CONTO ECONOMICO</t>
  </si>
  <si>
    <t>PROVENTI DA CONTRIBUTI PER INIZIATIVE</t>
  </si>
  <si>
    <t>2011</t>
  </si>
  <si>
    <t>Contributi Gruppo Consiglio Regionale Lazio</t>
  </si>
  <si>
    <t>TOTALE</t>
  </si>
  <si>
    <t>CAMPAGNA DI INFORMAZIONE</t>
  </si>
  <si>
    <t>STAMPA, ALLESTIMENTO ACQUISTO MATERIALE</t>
  </si>
  <si>
    <t>SPEDIZIONI</t>
  </si>
  <si>
    <t>STAMPA E SPEDIZIONI TESSERE</t>
  </si>
  <si>
    <t>INIZIATIVE VARIE</t>
  </si>
  <si>
    <t>GESTIONE SITO INTERNET</t>
  </si>
  <si>
    <t>CAMPAGNA 5/1000</t>
  </si>
  <si>
    <t>PUBBLICITA' SU FACEBOOK</t>
  </si>
  <si>
    <t>CONTRIBUTI VARI</t>
  </si>
  <si>
    <t>RIUNIONI VARIE</t>
  </si>
  <si>
    <t>ALLEGATI ALLO STATO PATRIMONIALE</t>
  </si>
  <si>
    <t>CREDITI VERSO SOGGETTI DELL'AREA</t>
  </si>
  <si>
    <t>Lista Pannella</t>
  </si>
  <si>
    <t>Radicali Italiani</t>
  </si>
  <si>
    <t>Partito Radicale</t>
  </si>
  <si>
    <t>Nessuno Tocchi Caino</t>
  </si>
  <si>
    <t>ERA</t>
  </si>
  <si>
    <t>CREDITI VERSO CIRCUITI CARTE DI CREDITO</t>
  </si>
  <si>
    <t>Bankamericard</t>
  </si>
  <si>
    <t>American Express</t>
  </si>
  <si>
    <t>FORNITORI C/ANTICIPI</t>
  </si>
  <si>
    <t>CREDITI DIVERSI</t>
  </si>
  <si>
    <t>Credito vs Coop. Editoriale</t>
  </si>
  <si>
    <t>Inail c/acconti</t>
  </si>
  <si>
    <t>DEBITI VERSO SOGGETTI DELL'AREA</t>
  </si>
  <si>
    <t>Nessuno tocchi Caino</t>
  </si>
  <si>
    <t>Anticlericali.net</t>
  </si>
  <si>
    <t>LIA</t>
  </si>
  <si>
    <t>NCPSG</t>
  </si>
  <si>
    <t>Comitato Promotore Referendum</t>
  </si>
  <si>
    <t>DEBITI DIVERSI</t>
  </si>
  <si>
    <t>Prov. Firenze</t>
  </si>
  <si>
    <t>Inail su co.pro.</t>
  </si>
  <si>
    <t xml:space="preserve">FORNITORI </t>
  </si>
  <si>
    <t>CARTOLERIE INTERNAZIONALI SRL</t>
  </si>
  <si>
    <t>NPS SRL</t>
  </si>
  <si>
    <t>DELOGU MARIA GRAZIA</t>
  </si>
  <si>
    <t>ARUBA</t>
  </si>
  <si>
    <t>ECOTONER</t>
  </si>
  <si>
    <t>EUROCOPIE DI VALTER PIERUCCI</t>
  </si>
  <si>
    <t>BOGDANIC LUKA</t>
  </si>
  <si>
    <t>SEVERINI GILBERTO</t>
  </si>
  <si>
    <t>ASCIONE VALENTINA</t>
  </si>
  <si>
    <t>FATTURE DA RICEVERE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</si>
</sst>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[$€]\ * #,##0.00_-;\-[$€]\ * #,##0.00_-;_-[$€]\ * \-??_-;_-@_-"/>
    <numFmt numFmtId="166" formatCode="_-* #,##0_-;\-* #,##0_-;_-* \-??_-;_-@_-"/>
    <numFmt numFmtId="167" formatCode="_-* #,##0.00_-;\-* #,##0.00_-;_-* \-??_-;_-@_-"/>
    <numFmt numFmtId="168" formatCode="@"/>
  </numFmts>
  <fonts count="4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3" xfId="0" applyBorder="1" applyAlignment="1">
      <alignment/>
    </xf>
    <xf numFmtId="164" fontId="0" fillId="0" borderId="2" xfId="0" applyBorder="1" applyAlignment="1">
      <alignment/>
    </xf>
    <xf numFmtId="164" fontId="2" fillId="0" borderId="3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/>
    </xf>
    <xf numFmtId="164" fontId="3" fillId="0" borderId="2" xfId="0" applyFont="1" applyBorder="1" applyAlignment="1">
      <alignment/>
    </xf>
    <xf numFmtId="166" fontId="3" fillId="0" borderId="2" xfId="0" applyNumberFormat="1" applyFont="1" applyBorder="1" applyAlignment="1">
      <alignment/>
    </xf>
    <xf numFmtId="166" fontId="3" fillId="0" borderId="2" xfId="15" applyNumberFormat="1" applyFont="1" applyFill="1" applyBorder="1" applyAlignment="1" applyProtection="1">
      <alignment/>
      <protection/>
    </xf>
    <xf numFmtId="166" fontId="0" fillId="0" borderId="2" xfId="0" applyNumberFormat="1" applyBorder="1" applyAlignment="1">
      <alignment/>
    </xf>
    <xf numFmtId="166" fontId="0" fillId="0" borderId="2" xfId="15" applyNumberFormat="1" applyFont="1" applyFill="1" applyBorder="1" applyAlignment="1" applyProtection="1">
      <alignment/>
      <protection/>
    </xf>
    <xf numFmtId="166" fontId="0" fillId="0" borderId="2" xfId="0" applyNumberFormat="1" applyFont="1" applyBorder="1" applyAlignment="1">
      <alignment/>
    </xf>
    <xf numFmtId="166" fontId="0" fillId="0" borderId="2" xfId="15" applyNumberFormat="1" applyFont="1" applyFill="1" applyBorder="1" applyAlignment="1" applyProtection="1">
      <alignment horizontal="right"/>
      <protection/>
    </xf>
    <xf numFmtId="166" fontId="3" fillId="0" borderId="2" xfId="15" applyNumberFormat="1" applyFont="1" applyFill="1" applyBorder="1" applyAlignment="1" applyProtection="1">
      <alignment horizontal="right"/>
      <protection/>
    </xf>
    <xf numFmtId="167" fontId="0" fillId="0" borderId="0" xfId="0" applyNumberFormat="1" applyAlignment="1">
      <alignment/>
    </xf>
    <xf numFmtId="166" fontId="1" fillId="0" borderId="2" xfId="0" applyNumberFormat="1" applyFont="1" applyBorder="1" applyAlignment="1">
      <alignment horizontal="center"/>
    </xf>
    <xf numFmtId="164" fontId="3" fillId="0" borderId="3" xfId="0" applyFont="1" applyBorder="1" applyAlignment="1">
      <alignment/>
    </xf>
    <xf numFmtId="164" fontId="3" fillId="0" borderId="0" xfId="0" applyFont="1" applyAlignment="1">
      <alignment/>
    </xf>
    <xf numFmtId="167" fontId="3" fillId="0" borderId="0" xfId="0" applyNumberFormat="1" applyFont="1" applyAlignment="1">
      <alignment/>
    </xf>
    <xf numFmtId="164" fontId="0" fillId="0" borderId="0" xfId="0" applyBorder="1" applyAlignment="1">
      <alignment/>
    </xf>
    <xf numFmtId="164" fontId="3" fillId="0" borderId="0" xfId="0" applyFont="1" applyBorder="1" applyAlignment="1">
      <alignment/>
    </xf>
    <xf numFmtId="164" fontId="0" fillId="0" borderId="4" xfId="0" applyBorder="1" applyAlignment="1">
      <alignment/>
    </xf>
    <xf numFmtId="167" fontId="0" fillId="0" borderId="0" xfId="15" applyFont="1" applyFill="1" applyBorder="1" applyAlignment="1" applyProtection="1">
      <alignment horizontal="center"/>
      <protection/>
    </xf>
    <xf numFmtId="164" fontId="3" fillId="0" borderId="1" xfId="0" applyFont="1" applyBorder="1" applyAlignment="1">
      <alignment/>
    </xf>
    <xf numFmtId="164" fontId="3" fillId="0" borderId="5" xfId="0" applyFont="1" applyBorder="1" applyAlignment="1">
      <alignment/>
    </xf>
    <xf numFmtId="167" fontId="0" fillId="0" borderId="6" xfId="15" applyFont="1" applyFill="1" applyBorder="1" applyAlignment="1" applyProtection="1">
      <alignment horizontal="center"/>
      <protection/>
    </xf>
    <xf numFmtId="167" fontId="0" fillId="0" borderId="7" xfId="15" applyFont="1" applyFill="1" applyBorder="1" applyAlignment="1" applyProtection="1">
      <alignment horizontal="center"/>
      <protection/>
    </xf>
    <xf numFmtId="164" fontId="3" fillId="0" borderId="0" xfId="0" applyFont="1" applyBorder="1" applyAlignment="1">
      <alignment horizontal="center"/>
    </xf>
    <xf numFmtId="168" fontId="3" fillId="0" borderId="7" xfId="15" applyNumberFormat="1" applyFont="1" applyFill="1" applyBorder="1" applyAlignment="1" applyProtection="1">
      <alignment horizontal="center"/>
      <protection/>
    </xf>
    <xf numFmtId="164" fontId="0" fillId="0" borderId="3" xfId="0" applyFill="1" applyBorder="1" applyAlignment="1">
      <alignment/>
    </xf>
    <xf numFmtId="164" fontId="0" fillId="0" borderId="0" xfId="0" applyFill="1" applyBorder="1" applyAlignment="1">
      <alignment/>
    </xf>
    <xf numFmtId="164" fontId="3" fillId="0" borderId="3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7" fontId="3" fillId="0" borderId="7" xfId="15" applyFont="1" applyFill="1" applyBorder="1" applyAlignment="1" applyProtection="1">
      <alignment/>
      <protection/>
    </xf>
    <xf numFmtId="167" fontId="0" fillId="0" borderId="0" xfId="15" applyNumberFormat="1" applyFont="1" applyFill="1" applyBorder="1" applyAlignment="1" applyProtection="1">
      <alignment/>
      <protection/>
    </xf>
    <xf numFmtId="167" fontId="3" fillId="0" borderId="0" xfId="15" applyNumberFormat="1" applyFont="1" applyFill="1" applyBorder="1" applyAlignment="1" applyProtection="1">
      <alignment/>
      <protection/>
    </xf>
    <xf numFmtId="167" fontId="0" fillId="0" borderId="0" xfId="0" applyNumberFormat="1" applyBorder="1" applyAlignment="1">
      <alignment/>
    </xf>
    <xf numFmtId="167" fontId="0" fillId="0" borderId="0" xfId="15" applyFont="1" applyFill="1" applyBorder="1" applyAlignment="1" applyProtection="1">
      <alignment/>
      <protection/>
    </xf>
    <xf numFmtId="164" fontId="0" fillId="0" borderId="3" xfId="0" applyFont="1" applyFill="1" applyBorder="1" applyAlignment="1">
      <alignment/>
    </xf>
    <xf numFmtId="167" fontId="3" fillId="0" borderId="0" xfId="15" applyFont="1" applyFill="1" applyBorder="1" applyAlignment="1" applyProtection="1">
      <alignment/>
      <protection/>
    </xf>
    <xf numFmtId="164" fontId="0" fillId="0" borderId="8" xfId="0" applyBorder="1" applyAlignment="1">
      <alignment/>
    </xf>
    <xf numFmtId="167" fontId="0" fillId="0" borderId="9" xfId="15" applyFont="1" applyFill="1" applyBorder="1" applyAlignment="1" applyProtection="1">
      <alignment horizontal="center"/>
      <protection/>
    </xf>
    <xf numFmtId="164" fontId="0" fillId="0" borderId="1" xfId="0" applyBorder="1" applyAlignment="1">
      <alignment/>
    </xf>
    <xf numFmtId="164" fontId="3" fillId="0" borderId="5" xfId="0" applyFont="1" applyBorder="1" applyAlignment="1">
      <alignment horizontal="center"/>
    </xf>
    <xf numFmtId="168" fontId="3" fillId="0" borderId="6" xfId="15" applyNumberFormat="1" applyFont="1" applyFill="1" applyBorder="1" applyAlignment="1" applyProtection="1">
      <alignment horizontal="center"/>
      <protection/>
    </xf>
    <xf numFmtId="164" fontId="0" fillId="0" borderId="3" xfId="0" applyFont="1" applyBorder="1" applyAlignment="1">
      <alignment/>
    </xf>
    <xf numFmtId="167" fontId="3" fillId="0" borderId="7" xfId="15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workbookViewId="0" topLeftCell="B1">
      <selection activeCell="E20" sqref="E20"/>
    </sheetView>
  </sheetViews>
  <sheetFormatPr defaultColWidth="9.140625" defaultRowHeight="12.75"/>
  <cols>
    <col min="1" max="1" width="0.2890625" style="0" customWidth="1"/>
    <col min="2" max="2" width="38.421875" style="0" customWidth="1"/>
    <col min="3" max="3" width="14.7109375" style="0" customWidth="1"/>
    <col min="4" max="4" width="15.140625" style="0" customWidth="1"/>
    <col min="5" max="5" width="29.28125" style="0" customWidth="1"/>
    <col min="6" max="6" width="17.140625" style="0" customWidth="1"/>
    <col min="7" max="7" width="14.00390625" style="0" customWidth="1"/>
    <col min="8" max="8" width="11.421875" style="0" customWidth="1"/>
    <col min="9" max="9" width="11.28125" style="0" customWidth="1"/>
  </cols>
  <sheetData>
    <row r="1" spans="1:7" s="3" customFormat="1" ht="17.25">
      <c r="A1" s="1" t="s">
        <v>0</v>
      </c>
      <c r="B1" s="2" t="s">
        <v>1</v>
      </c>
      <c r="C1" s="2"/>
      <c r="D1" s="2"/>
      <c r="E1" s="2"/>
      <c r="F1" s="2"/>
      <c r="G1" s="2"/>
    </row>
    <row r="2" spans="1:7" ht="12.75">
      <c r="A2" s="4"/>
      <c r="B2" s="5"/>
      <c r="C2" s="5"/>
      <c r="D2" s="5"/>
      <c r="E2" s="5"/>
      <c r="F2" s="5"/>
      <c r="G2" s="5"/>
    </row>
    <row r="3" spans="1:7" s="8" customFormat="1" ht="15">
      <c r="A3" s="6"/>
      <c r="B3" s="7" t="s">
        <v>2</v>
      </c>
      <c r="C3" s="7"/>
      <c r="D3" s="7"/>
      <c r="E3" s="7" t="s">
        <v>3</v>
      </c>
      <c r="F3" s="7"/>
      <c r="G3" s="7"/>
    </row>
    <row r="4" spans="1:7" ht="12.75">
      <c r="A4" s="4"/>
      <c r="B4" s="5"/>
      <c r="C4" s="9">
        <v>2012</v>
      </c>
      <c r="D4" s="9">
        <v>2011</v>
      </c>
      <c r="E4" s="9"/>
      <c r="F4" s="9">
        <v>2012</v>
      </c>
      <c r="G4" s="9">
        <v>2011</v>
      </c>
    </row>
    <row r="5" spans="1:7" ht="12.75">
      <c r="A5" s="4"/>
      <c r="B5" s="5"/>
      <c r="C5" s="5"/>
      <c r="D5" s="5"/>
      <c r="E5" s="5"/>
      <c r="F5" s="5"/>
      <c r="G5" s="5"/>
    </row>
    <row r="6" spans="1:7" ht="12.75">
      <c r="A6" s="4"/>
      <c r="B6" s="10" t="s">
        <v>4</v>
      </c>
      <c r="C6" s="10"/>
      <c r="D6" s="11"/>
      <c r="E6" s="10" t="s">
        <v>5</v>
      </c>
      <c r="F6" s="10">
        <f>F10+F8</f>
        <v>189412.38000000003</v>
      </c>
      <c r="G6" s="10">
        <f>G10+G8</f>
        <v>329856.98000000004</v>
      </c>
    </row>
    <row r="7" spans="1:7" ht="12.75">
      <c r="A7" s="4"/>
      <c r="B7" s="10"/>
      <c r="C7" s="10"/>
      <c r="D7" s="11"/>
      <c r="E7" s="12"/>
      <c r="F7" s="12"/>
      <c r="G7" s="12"/>
    </row>
    <row r="8" spans="1:7" ht="12.75">
      <c r="A8" s="4"/>
      <c r="B8" s="10"/>
      <c r="C8" s="10"/>
      <c r="D8" s="11"/>
      <c r="E8" s="12" t="s">
        <v>6</v>
      </c>
      <c r="F8" s="13">
        <f>-F64</f>
        <v>-80322.61999999997</v>
      </c>
      <c r="G8" s="13">
        <f>-G64+325</f>
        <v>155794.45000000004</v>
      </c>
    </row>
    <row r="9" spans="1:7" ht="12.75">
      <c r="A9" s="4"/>
      <c r="B9" s="10"/>
      <c r="C9" s="10"/>
      <c r="D9" s="11"/>
      <c r="E9" s="12"/>
      <c r="F9" s="12"/>
      <c r="G9" s="12"/>
    </row>
    <row r="10" spans="1:7" ht="12.75">
      <c r="A10" s="4"/>
      <c r="B10" s="10"/>
      <c r="C10" s="10"/>
      <c r="D10" s="11"/>
      <c r="E10" s="10" t="s">
        <v>7</v>
      </c>
      <c r="F10" s="11">
        <v>269735</v>
      </c>
      <c r="G10" s="11">
        <v>174062.53</v>
      </c>
    </row>
    <row r="11" spans="1:7" ht="12.75">
      <c r="A11" s="4"/>
      <c r="B11" s="10"/>
      <c r="C11" s="10"/>
      <c r="D11" s="11"/>
      <c r="E11" s="12"/>
      <c r="F11" s="12"/>
      <c r="G11" s="12"/>
    </row>
    <row r="12" spans="1:7" ht="12.75">
      <c r="A12" s="4"/>
      <c r="B12" s="12"/>
      <c r="C12" s="12"/>
      <c r="D12" s="13"/>
      <c r="E12" s="12" t="s">
        <v>8</v>
      </c>
      <c r="F12" s="12"/>
      <c r="G12" s="13"/>
    </row>
    <row r="13" spans="1:7" ht="12.75">
      <c r="A13" s="4"/>
      <c r="B13" s="12"/>
      <c r="C13" s="12"/>
      <c r="D13" s="13"/>
      <c r="E13" s="12"/>
      <c r="F13" s="12"/>
      <c r="G13" s="13"/>
    </row>
    <row r="14" spans="1:7" ht="12.75">
      <c r="A14" s="4"/>
      <c r="B14" s="12"/>
      <c r="C14" s="12"/>
      <c r="D14" s="13"/>
      <c r="E14" s="14" t="s">
        <v>9</v>
      </c>
      <c r="F14" s="14">
        <v>2888</v>
      </c>
      <c r="G14" s="15">
        <v>2887.69</v>
      </c>
    </row>
    <row r="15" spans="1:7" ht="12.75">
      <c r="A15" s="4"/>
      <c r="B15" s="12"/>
      <c r="C15" s="12"/>
      <c r="D15" s="13"/>
      <c r="E15" s="14"/>
      <c r="F15" s="14"/>
      <c r="G15" s="15"/>
    </row>
    <row r="16" spans="1:7" ht="12.75">
      <c r="A16" s="4"/>
      <c r="B16" s="10" t="s">
        <v>10</v>
      </c>
      <c r="C16" s="10"/>
      <c r="D16" s="11"/>
      <c r="E16" s="10" t="s">
        <v>11</v>
      </c>
      <c r="F16" s="10"/>
      <c r="G16" s="10"/>
    </row>
    <row r="17" spans="1:7" ht="12.75">
      <c r="A17" s="4"/>
      <c r="B17" s="12"/>
      <c r="C17" s="12"/>
      <c r="D17" s="13"/>
      <c r="E17" s="10"/>
      <c r="F17" s="10"/>
      <c r="G17" s="10"/>
    </row>
    <row r="18" spans="1:7" ht="12.75">
      <c r="A18" s="4"/>
      <c r="B18" s="12" t="s">
        <v>12</v>
      </c>
      <c r="C18" s="12">
        <v>34745.06</v>
      </c>
      <c r="D18" s="13">
        <f>672+21221.24+11360.28+1707.33+116.21</f>
        <v>35077.060000000005</v>
      </c>
      <c r="E18" s="12" t="s">
        <v>13</v>
      </c>
      <c r="F18" s="14">
        <f>1067.65+1353.92</f>
        <v>2421.57</v>
      </c>
      <c r="G18" s="13">
        <f>11597.82+295.74</f>
        <v>11893.56</v>
      </c>
    </row>
    <row r="19" spans="1:7" ht="12.75">
      <c r="A19" s="4"/>
      <c r="B19" s="12"/>
      <c r="C19" s="12"/>
      <c r="D19" s="13"/>
      <c r="E19" s="12"/>
      <c r="F19" s="14"/>
      <c r="G19" s="12"/>
    </row>
    <row r="20" spans="1:7" ht="13.5">
      <c r="A20" s="4"/>
      <c r="B20" s="12" t="s">
        <v>14</v>
      </c>
      <c r="C20" s="12">
        <f>515.97</f>
        <v>515.97</v>
      </c>
      <c r="D20" s="13">
        <f>265.6+-48</f>
        <v>217.60000000000002</v>
      </c>
      <c r="E20" s="12" t="s">
        <v>15</v>
      </c>
      <c r="F20" s="14">
        <v>22082.41</v>
      </c>
      <c r="G20" s="13">
        <f>6482.96+633.31+400+8157.8+881+139.43+200+508.79+561.19+9600</f>
        <v>27564.48</v>
      </c>
    </row>
    <row r="21" spans="1:7" ht="12.75">
      <c r="A21" s="4"/>
      <c r="B21" s="12"/>
      <c r="C21" s="12"/>
      <c r="D21" s="13"/>
      <c r="E21" s="12"/>
      <c r="F21" s="14"/>
      <c r="G21" s="12"/>
    </row>
    <row r="22" spans="1:7" ht="12.75">
      <c r="A22" s="4"/>
      <c r="B22" s="12" t="s">
        <v>16</v>
      </c>
      <c r="C22" s="12">
        <f>1141.77+87.86+3920.9+383.72+0.4</f>
        <v>5534.65</v>
      </c>
      <c r="D22" s="13">
        <f>200+3920.9+317.14+1141.77</f>
        <v>5579.8099999999995</v>
      </c>
      <c r="E22" s="12" t="s">
        <v>17</v>
      </c>
      <c r="F22" s="14">
        <f>1242.53+34.59</f>
        <v>1277.12</v>
      </c>
      <c r="G22" s="13">
        <v>12124.87</v>
      </c>
    </row>
    <row r="23" spans="1:7" ht="12.75">
      <c r="A23" s="4"/>
      <c r="B23" s="12"/>
      <c r="C23" s="12"/>
      <c r="D23" s="13"/>
      <c r="E23" s="12"/>
      <c r="F23" s="14"/>
      <c r="G23" s="12"/>
    </row>
    <row r="24" spans="1:7" ht="12.75">
      <c r="A24" s="4"/>
      <c r="B24" s="12" t="s">
        <v>18</v>
      </c>
      <c r="C24" s="12">
        <v>1938.07</v>
      </c>
      <c r="D24" s="13">
        <v>775.27</v>
      </c>
      <c r="E24" s="12" t="s">
        <v>19</v>
      </c>
      <c r="F24" s="14">
        <v>1709.04</v>
      </c>
      <c r="G24" s="13">
        <v>1033.92</v>
      </c>
    </row>
    <row r="25" spans="1:7" ht="12.75">
      <c r="A25" s="4"/>
      <c r="B25" s="12"/>
      <c r="C25" s="12"/>
      <c r="D25" s="13"/>
      <c r="E25" s="12"/>
      <c r="F25" s="14"/>
      <c r="G25" s="12"/>
    </row>
    <row r="26" spans="1:7" ht="12.75">
      <c r="A26" s="4"/>
      <c r="B26" s="14" t="s">
        <v>20</v>
      </c>
      <c r="C26" s="12">
        <v>5710</v>
      </c>
      <c r="D26" s="13">
        <v>9213</v>
      </c>
      <c r="E26" s="12" t="s">
        <v>21</v>
      </c>
      <c r="F26" s="14">
        <v>1113.68</v>
      </c>
      <c r="G26" s="13">
        <v>1238.25</v>
      </c>
    </row>
    <row r="27" spans="1:7" ht="12.75">
      <c r="A27" s="4"/>
      <c r="B27" s="12"/>
      <c r="C27" s="12"/>
      <c r="D27" s="13"/>
      <c r="E27" s="12"/>
      <c r="F27" s="14"/>
      <c r="G27" s="12"/>
    </row>
    <row r="28" spans="1:7" ht="12.75">
      <c r="A28" s="4"/>
      <c r="B28" s="12"/>
      <c r="C28" s="12"/>
      <c r="D28" s="13"/>
      <c r="E28" s="12" t="s">
        <v>22</v>
      </c>
      <c r="F28" s="14">
        <v>1851</v>
      </c>
      <c r="G28" s="13">
        <v>1660.14</v>
      </c>
    </row>
    <row r="29" spans="1:7" ht="12.75">
      <c r="A29" s="4"/>
      <c r="B29" s="12"/>
      <c r="C29" s="12"/>
      <c r="D29" s="13"/>
      <c r="E29" s="10"/>
      <c r="F29" s="10"/>
      <c r="G29" s="10"/>
    </row>
    <row r="30" spans="1:7" ht="12.75">
      <c r="A30" s="4"/>
      <c r="B30" s="12"/>
      <c r="C30" s="12"/>
      <c r="D30" s="13"/>
      <c r="E30" s="14" t="s">
        <v>23</v>
      </c>
      <c r="F30" s="14">
        <v>20200</v>
      </c>
      <c r="G30" s="12"/>
    </row>
    <row r="31" spans="1:7" ht="12.75">
      <c r="A31" s="4"/>
      <c r="B31" s="10" t="s">
        <v>24</v>
      </c>
      <c r="C31" s="10"/>
      <c r="D31" s="11"/>
      <c r="E31" s="12"/>
      <c r="F31" s="12"/>
      <c r="G31" s="12"/>
    </row>
    <row r="32" spans="1:7" ht="12.75">
      <c r="A32" s="4"/>
      <c r="B32" s="12"/>
      <c r="C32" s="12"/>
      <c r="D32" s="13"/>
      <c r="E32" s="12"/>
      <c r="F32" s="12"/>
      <c r="G32" s="12"/>
    </row>
    <row r="33" spans="1:7" ht="12.75">
      <c r="A33" s="4"/>
      <c r="B33" s="12" t="s">
        <v>25</v>
      </c>
      <c r="C33" s="12">
        <v>191455.14</v>
      </c>
      <c r="D33" s="13">
        <v>333906.99</v>
      </c>
      <c r="E33" s="12"/>
      <c r="F33" s="12"/>
      <c r="G33" s="12"/>
    </row>
    <row r="34" spans="1:7" ht="12.75">
      <c r="A34" s="4"/>
      <c r="B34" s="12"/>
      <c r="C34" s="12"/>
      <c r="D34" s="12"/>
      <c r="E34" s="12"/>
      <c r="F34" s="12"/>
      <c r="G34" s="12"/>
    </row>
    <row r="35" spans="1:7" ht="12.75">
      <c r="A35" s="4"/>
      <c r="B35" s="14" t="s">
        <v>26</v>
      </c>
      <c r="C35" s="14">
        <v>3055.83</v>
      </c>
      <c r="D35" s="13">
        <v>3164.29</v>
      </c>
      <c r="E35" s="12"/>
      <c r="F35" s="12"/>
      <c r="G35" s="12"/>
    </row>
    <row r="36" spans="1:7" ht="12.75">
      <c r="A36" s="4"/>
      <c r="B36" s="12"/>
      <c r="C36" s="12"/>
      <c r="D36" s="12"/>
      <c r="E36" s="12"/>
      <c r="F36" s="12"/>
      <c r="G36" s="12"/>
    </row>
    <row r="37" spans="1:7" ht="12.75">
      <c r="A37" s="4"/>
      <c r="B37" s="10" t="s">
        <v>27</v>
      </c>
      <c r="C37" s="10"/>
      <c r="D37" s="14"/>
      <c r="E37" s="10" t="s">
        <v>28</v>
      </c>
      <c r="F37" s="10"/>
      <c r="G37" s="13"/>
    </row>
    <row r="38" spans="1:7" ht="12.75">
      <c r="A38" s="4"/>
      <c r="B38" s="12"/>
      <c r="C38" s="12"/>
      <c r="D38" s="12"/>
      <c r="E38" s="12"/>
      <c r="F38" s="12"/>
      <c r="G38" s="12"/>
    </row>
    <row r="39" spans="1:9" ht="12.75">
      <c r="A39" s="4"/>
      <c r="B39" s="10" t="s">
        <v>29</v>
      </c>
      <c r="C39" s="16">
        <f>SUM(C6:C38)</f>
        <v>242954.72</v>
      </c>
      <c r="D39" s="16">
        <f>SUM(D6:D38)</f>
        <v>387934.01999999996</v>
      </c>
      <c r="E39" s="10"/>
      <c r="F39" s="16">
        <f>SUM(F11:F38)+F6</f>
        <v>242955.20000000004</v>
      </c>
      <c r="G39" s="16">
        <f>SUM(G7:G38)</f>
        <v>388259.8900000001</v>
      </c>
      <c r="I39" s="17"/>
    </row>
    <row r="40" spans="1:7" ht="12.75">
      <c r="A40" s="4"/>
      <c r="B40" s="12"/>
      <c r="C40" s="12"/>
      <c r="D40" s="12"/>
      <c r="E40" s="12"/>
      <c r="F40" s="12"/>
      <c r="G40" s="12"/>
    </row>
    <row r="41" spans="1:7" ht="17.25">
      <c r="A41" s="4"/>
      <c r="B41" s="18" t="s">
        <v>30</v>
      </c>
      <c r="C41" s="18"/>
      <c r="D41" s="18"/>
      <c r="E41" s="18"/>
      <c r="F41" s="18"/>
      <c r="G41" s="18"/>
    </row>
    <row r="42" spans="1:7" ht="17.25">
      <c r="A42" s="4"/>
      <c r="B42" s="18"/>
      <c r="C42" s="18"/>
      <c r="D42" s="18"/>
      <c r="E42" s="18"/>
      <c r="F42" s="18"/>
      <c r="G42" s="18"/>
    </row>
    <row r="43" spans="1:7" ht="12.75">
      <c r="A43" s="4"/>
      <c r="B43" s="10" t="s">
        <v>31</v>
      </c>
      <c r="C43" s="10">
        <v>2012</v>
      </c>
      <c r="D43" s="10">
        <v>2011</v>
      </c>
      <c r="E43" s="10" t="s">
        <v>32</v>
      </c>
      <c r="F43" s="10">
        <v>2012</v>
      </c>
      <c r="G43" s="10">
        <v>2011</v>
      </c>
    </row>
    <row r="44" spans="1:7" ht="12.75">
      <c r="A44" s="4"/>
      <c r="B44" s="12"/>
      <c r="C44" s="12"/>
      <c r="D44" s="12"/>
      <c r="E44" s="12"/>
      <c r="F44" s="12"/>
      <c r="G44" s="12"/>
    </row>
    <row r="45" spans="1:7" ht="12.75">
      <c r="A45" s="4"/>
      <c r="B45" s="12" t="s">
        <v>33</v>
      </c>
      <c r="C45" s="12"/>
      <c r="D45" s="13">
        <f>418+2618.2+189+133.2+458.81</f>
        <v>3817.2099999999996</v>
      </c>
      <c r="E45" s="12" t="s">
        <v>34</v>
      </c>
      <c r="F45" s="12">
        <f>121073.9+0.02</f>
        <v>121073.92</v>
      </c>
      <c r="G45" s="13">
        <f>147756.77+1.08</f>
        <v>147757.84999999998</v>
      </c>
    </row>
    <row r="46" spans="1:7" ht="12.75">
      <c r="A46" s="4"/>
      <c r="B46" s="12"/>
      <c r="C46" s="12"/>
      <c r="D46" s="12"/>
      <c r="E46" s="12"/>
      <c r="F46" s="12"/>
      <c r="G46" s="12"/>
    </row>
    <row r="47" spans="1:7" ht="12.75">
      <c r="A47" s="4"/>
      <c r="B47" s="12" t="s">
        <v>35</v>
      </c>
      <c r="C47" s="12">
        <f>32.56+287.23+120.21+3351.94+249.32+1757.5+250+130.35+95.1+45+793.18+543.42+597.8</f>
        <v>8253.61</v>
      </c>
      <c r="D47" s="13">
        <v>5147.04</v>
      </c>
      <c r="E47" s="12" t="s">
        <v>36</v>
      </c>
      <c r="F47" s="12"/>
      <c r="G47" s="13">
        <v>10000</v>
      </c>
    </row>
    <row r="48" spans="1:9" ht="12.75">
      <c r="A48" s="4"/>
      <c r="B48" s="12"/>
      <c r="C48" s="12"/>
      <c r="D48" s="12"/>
      <c r="E48" s="12"/>
      <c r="F48" s="12"/>
      <c r="G48" s="12"/>
      <c r="I48" s="17"/>
    </row>
    <row r="49" spans="1:7" ht="12.75">
      <c r="A49" s="4"/>
      <c r="B49" s="12" t="s">
        <v>37</v>
      </c>
      <c r="C49" s="12">
        <f>650+22701+4195.1+23.06+8901.23+30873.31</f>
        <v>67343.7</v>
      </c>
      <c r="D49" s="13">
        <f>17894+3727.71+10.06+37245.3+3664+386</f>
        <v>62927.07000000001</v>
      </c>
      <c r="E49" s="12" t="s">
        <v>38</v>
      </c>
      <c r="F49" s="12">
        <v>383.06</v>
      </c>
      <c r="G49" s="12">
        <v>293.79</v>
      </c>
    </row>
    <row r="50" spans="1:7" s="20" customFormat="1" ht="12.75">
      <c r="A50" s="19"/>
      <c r="B50" s="12"/>
      <c r="C50" s="12"/>
      <c r="D50" s="12"/>
      <c r="E50" s="12"/>
      <c r="F50" s="12"/>
      <c r="G50" s="12"/>
    </row>
    <row r="51" spans="1:7" ht="12.75">
      <c r="A51" s="4"/>
      <c r="B51" s="12" t="s">
        <v>39</v>
      </c>
      <c r="C51" s="12">
        <v>38249.25</v>
      </c>
      <c r="D51" s="13">
        <v>42336.46</v>
      </c>
      <c r="E51" s="12" t="s">
        <v>40</v>
      </c>
      <c r="F51" s="12">
        <v>21828.61</v>
      </c>
      <c r="G51" s="13">
        <v>25</v>
      </c>
    </row>
    <row r="52" spans="1:7" ht="12.75">
      <c r="A52" s="4"/>
      <c r="B52" s="12"/>
      <c r="C52" s="12"/>
      <c r="D52" s="12"/>
      <c r="E52" s="12"/>
      <c r="F52" s="12"/>
      <c r="G52" s="12"/>
    </row>
    <row r="53" spans="1:7" ht="12.75">
      <c r="A53" s="4"/>
      <c r="B53" s="12" t="s">
        <v>41</v>
      </c>
      <c r="C53" s="14">
        <f>82812.04+100</f>
        <v>82912.04</v>
      </c>
      <c r="D53" s="13">
        <f>70665.17+30000+814.18</f>
        <v>101479.34999999999</v>
      </c>
      <c r="E53" s="14" t="s">
        <v>42</v>
      </c>
      <c r="F53" s="12"/>
      <c r="G53" s="13">
        <v>227004</v>
      </c>
    </row>
    <row r="54" spans="1:7" s="20" customFormat="1" ht="12.75">
      <c r="A54" s="19"/>
      <c r="B54" s="12"/>
      <c r="C54" s="12"/>
      <c r="D54" s="12"/>
      <c r="E54" s="12"/>
      <c r="F54" s="12"/>
      <c r="G54" s="12"/>
    </row>
    <row r="55" spans="1:7" s="20" customFormat="1" ht="12.75">
      <c r="A55" s="19"/>
      <c r="B55" s="14" t="s">
        <v>43</v>
      </c>
      <c r="C55" s="14">
        <f>-200+20200</f>
        <v>20000</v>
      </c>
      <c r="D55" s="13">
        <v>11457.62</v>
      </c>
      <c r="E55" s="12"/>
      <c r="F55" s="12"/>
      <c r="G55" s="12"/>
    </row>
    <row r="56" spans="1:8" s="20" customFormat="1" ht="12.75">
      <c r="A56" s="19"/>
      <c r="B56" s="12"/>
      <c r="C56" s="12"/>
      <c r="D56" s="12"/>
      <c r="E56" s="12"/>
      <c r="F56" s="12"/>
      <c r="G56" s="12"/>
      <c r="H56" s="21"/>
    </row>
    <row r="57" spans="1:7" ht="12.75">
      <c r="A57" s="4"/>
      <c r="B57" s="12" t="s">
        <v>44</v>
      </c>
      <c r="C57" s="12">
        <f>1106.46+748.04+20.62</f>
        <v>1875.12</v>
      </c>
      <c r="D57" s="13">
        <f>1270.61+1175.83</f>
        <v>2446.4399999999996</v>
      </c>
      <c r="E57" s="12"/>
      <c r="F57" s="12"/>
      <c r="G57" s="12"/>
    </row>
    <row r="58" spans="1:7" ht="12.75">
      <c r="A58" s="4"/>
      <c r="B58" s="12"/>
      <c r="C58" s="12"/>
      <c r="D58" s="12"/>
      <c r="E58" s="12"/>
      <c r="F58" s="12"/>
      <c r="G58" s="12"/>
    </row>
    <row r="59" spans="1:7" ht="12.75">
      <c r="A59" s="4"/>
      <c r="B59" s="12" t="s">
        <v>45</v>
      </c>
      <c r="C59" s="12">
        <f>4974.48+0.01</f>
        <v>4974.49</v>
      </c>
      <c r="D59" s="13"/>
      <c r="E59" s="12"/>
      <c r="F59" s="12"/>
      <c r="G59" s="12"/>
    </row>
    <row r="60" spans="1:7" ht="12.75">
      <c r="A60" s="4"/>
      <c r="B60" s="12"/>
      <c r="C60" s="12"/>
      <c r="D60" s="12"/>
      <c r="E60" s="12"/>
      <c r="F60" s="12"/>
      <c r="G60" s="12"/>
    </row>
    <row r="61" spans="1:7" ht="12.75">
      <c r="A61" s="4"/>
      <c r="B61" s="12" t="s">
        <v>46</v>
      </c>
      <c r="C61" s="12"/>
      <c r="D61" s="13"/>
      <c r="E61" s="10"/>
      <c r="F61" s="10"/>
      <c r="G61" s="10"/>
    </row>
    <row r="62" spans="1:7" ht="12.75">
      <c r="A62" s="4"/>
      <c r="B62" s="12"/>
      <c r="C62" s="12"/>
      <c r="D62" s="12"/>
      <c r="E62" s="12"/>
      <c r="F62" s="12"/>
      <c r="G62" s="12"/>
    </row>
    <row r="63" spans="1:7" ht="12.75">
      <c r="A63" s="4"/>
      <c r="B63" s="12"/>
      <c r="C63" s="12"/>
      <c r="D63" s="12"/>
      <c r="E63" s="12"/>
      <c r="F63" s="12"/>
      <c r="G63" s="12"/>
    </row>
    <row r="64" spans="1:7" ht="12.75">
      <c r="A64" s="4"/>
      <c r="B64" s="10" t="s">
        <v>47</v>
      </c>
      <c r="C64" s="10"/>
      <c r="D64" s="10"/>
      <c r="E64" s="10"/>
      <c r="F64" s="10">
        <f>C66-SUM(F45:F53)</f>
        <v>80322.61999999997</v>
      </c>
      <c r="G64" s="10">
        <f>D66-SUM(G45:G53)</f>
        <v>-155469.45000000004</v>
      </c>
    </row>
    <row r="65" spans="1:7" ht="12.75">
      <c r="A65" s="4"/>
      <c r="B65" s="12"/>
      <c r="C65" s="12"/>
      <c r="D65" s="12"/>
      <c r="E65" s="12"/>
      <c r="F65" s="12"/>
      <c r="G65" s="12"/>
    </row>
    <row r="66" spans="1:7" ht="12.75">
      <c r="A66" s="4"/>
      <c r="B66" s="10" t="s">
        <v>29</v>
      </c>
      <c r="C66" s="16">
        <f>SUM(C45:C64)</f>
        <v>223608.20999999996</v>
      </c>
      <c r="D66" s="16">
        <f>SUM(D45:D64)</f>
        <v>229611.18999999997</v>
      </c>
      <c r="E66" s="10" t="s">
        <v>29</v>
      </c>
      <c r="F66" s="16">
        <f>SUM(F45:F62)+F64</f>
        <v>223608.20999999996</v>
      </c>
      <c r="G66" s="16">
        <f>SUM(G45:G62)+G64</f>
        <v>229611.18999999997</v>
      </c>
    </row>
    <row r="67" spans="1:7" ht="12.75">
      <c r="A67" s="4"/>
      <c r="B67" s="12"/>
      <c r="C67" s="12"/>
      <c r="D67" s="12"/>
      <c r="E67" s="12"/>
      <c r="F67" s="12"/>
      <c r="G67" s="12"/>
    </row>
    <row r="68" spans="1:7" ht="12.75">
      <c r="A68" s="4"/>
      <c r="B68" s="22"/>
      <c r="C68" s="22"/>
      <c r="D68" s="22"/>
      <c r="E68" s="23"/>
      <c r="F68" s="23"/>
      <c r="G68" s="23"/>
    </row>
    <row r="69" spans="1:7" ht="12.75">
      <c r="A69" s="4"/>
      <c r="B69" s="22"/>
      <c r="C69" s="22"/>
      <c r="D69" s="22"/>
      <c r="E69" s="22"/>
      <c r="F69" s="22"/>
      <c r="G69" s="22"/>
    </row>
    <row r="70" spans="1:7" ht="12.75">
      <c r="A70" s="4"/>
      <c r="B70" s="22"/>
      <c r="C70" s="22"/>
      <c r="D70" s="22"/>
      <c r="E70" s="22"/>
      <c r="F70" s="22"/>
      <c r="G70" s="22"/>
    </row>
    <row r="71" spans="1:7" ht="12.75">
      <c r="A71" s="4"/>
      <c r="B71" s="22"/>
      <c r="C71" s="22"/>
      <c r="D71" s="22"/>
      <c r="E71" s="22"/>
      <c r="F71" s="22"/>
      <c r="G71" s="22"/>
    </row>
    <row r="72" spans="1:7" ht="12.75">
      <c r="A72" s="4"/>
      <c r="B72" s="22"/>
      <c r="C72" s="22"/>
      <c r="D72" s="22"/>
      <c r="E72" s="22"/>
      <c r="F72" s="22"/>
      <c r="G72" s="22"/>
    </row>
    <row r="73" spans="1:7" ht="12.75">
      <c r="A73" s="4"/>
      <c r="B73" s="22"/>
      <c r="C73" s="22"/>
      <c r="D73" s="22"/>
      <c r="E73" s="22"/>
      <c r="F73" s="22"/>
      <c r="G73" s="22"/>
    </row>
    <row r="74" spans="1:7" ht="12.75">
      <c r="A74" s="4"/>
      <c r="B74" s="22"/>
      <c r="C74" s="22"/>
      <c r="D74" s="22"/>
      <c r="E74" s="22"/>
      <c r="F74" s="22"/>
      <c r="G74" s="22"/>
    </row>
    <row r="75" spans="1:7" ht="12.75">
      <c r="A75" s="4"/>
      <c r="B75" s="22"/>
      <c r="C75" s="22"/>
      <c r="D75" s="22"/>
      <c r="E75" s="22"/>
      <c r="F75" s="22"/>
      <c r="G75" s="22"/>
    </row>
    <row r="76" spans="1:9" ht="12.75">
      <c r="A76" s="4"/>
      <c r="B76" s="22"/>
      <c r="C76" s="22"/>
      <c r="D76" s="22"/>
      <c r="E76" s="22"/>
      <c r="F76" s="22"/>
      <c r="G76" s="22"/>
      <c r="I76" s="17"/>
    </row>
    <row r="77" spans="1:7" s="20" customFormat="1" ht="12.75">
      <c r="A77" s="19"/>
      <c r="B77" s="22"/>
      <c r="C77" s="22"/>
      <c r="D77" s="22"/>
      <c r="E77" s="22"/>
      <c r="F77" s="22"/>
      <c r="G77" s="22"/>
    </row>
    <row r="78" spans="1:7" ht="12.75">
      <c r="A78" s="4"/>
      <c r="B78" s="22"/>
      <c r="C78" s="22"/>
      <c r="D78" s="22"/>
      <c r="E78" s="22"/>
      <c r="F78" s="22"/>
      <c r="G78" s="22"/>
    </row>
    <row r="79" spans="1:7" ht="13.5">
      <c r="A79" s="24"/>
      <c r="B79" s="22"/>
      <c r="C79" s="22"/>
      <c r="D79" s="22"/>
      <c r="E79" s="22"/>
      <c r="F79" s="22"/>
      <c r="G79" s="22"/>
    </row>
  </sheetData>
  <sheetProtection selectLockedCells="1" selectUnlockedCells="1"/>
  <mergeCells count="2">
    <mergeCell ref="B1:G1"/>
    <mergeCell ref="B41:G4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Header>&amp;C&amp;"Arial,Negreta"&amp;12ASSOCIAZIONE LUCA COSCIONI
SITUAZIONE AL AL 30/09/2012
(con dati al 20/09/2012)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5"/>
  <sheetViews>
    <sheetView workbookViewId="0" topLeftCell="A31">
      <selection activeCell="B53" sqref="B53"/>
    </sheetView>
  </sheetViews>
  <sheetFormatPr defaultColWidth="9.140625" defaultRowHeight="12.75"/>
  <cols>
    <col min="1" max="1" width="45.8515625" style="0" customWidth="1"/>
    <col min="2" max="2" width="13.57421875" style="0" customWidth="1"/>
    <col min="3" max="3" width="13.421875" style="25" customWidth="1"/>
  </cols>
  <sheetData>
    <row r="1" spans="1:3" ht="12.75">
      <c r="A1" s="26" t="s">
        <v>48</v>
      </c>
      <c r="B1" s="27"/>
      <c r="C1" s="28"/>
    </row>
    <row r="2" spans="1:3" ht="12.75">
      <c r="A2" s="4"/>
      <c r="B2" s="22"/>
      <c r="C2" s="29"/>
    </row>
    <row r="3" spans="1:3" ht="12.75">
      <c r="A3" s="19" t="s">
        <v>49</v>
      </c>
      <c r="B3" s="30">
        <v>2012</v>
      </c>
      <c r="C3" s="31" t="s">
        <v>50</v>
      </c>
    </row>
    <row r="4" spans="1:3" ht="12.75">
      <c r="A4" s="4"/>
      <c r="B4" s="22"/>
      <c r="C4" s="29"/>
    </row>
    <row r="5" spans="1:3" ht="12.75">
      <c r="A5" s="4" t="s">
        <v>51</v>
      </c>
      <c r="B5" s="22"/>
      <c r="C5" s="29">
        <v>10000</v>
      </c>
    </row>
    <row r="6" spans="1:3" ht="12.75">
      <c r="A6" s="32"/>
      <c r="B6" s="33"/>
      <c r="C6" s="29"/>
    </row>
    <row r="7" spans="1:3" ht="12.75">
      <c r="A7" s="34" t="s">
        <v>52</v>
      </c>
      <c r="B7" s="35"/>
      <c r="C7" s="36">
        <f>SUM(C5:C6)</f>
        <v>10000</v>
      </c>
    </row>
    <row r="8" spans="1:3" ht="12.75">
      <c r="A8" s="4"/>
      <c r="B8" s="22"/>
      <c r="C8" s="29"/>
    </row>
    <row r="9" spans="1:3" ht="12.75">
      <c r="A9" s="4"/>
      <c r="B9" s="22"/>
      <c r="C9" s="29"/>
    </row>
    <row r="10" spans="1:3" ht="12.75">
      <c r="A10" s="4"/>
      <c r="B10" s="22"/>
      <c r="C10" s="29"/>
    </row>
    <row r="11" spans="1:3" ht="12.75">
      <c r="A11" s="19" t="s">
        <v>53</v>
      </c>
      <c r="B11" s="23"/>
      <c r="C11" s="29"/>
    </row>
    <row r="12" spans="1:3" ht="12.75">
      <c r="A12" s="4"/>
      <c r="B12" s="22"/>
      <c r="C12" s="29"/>
    </row>
    <row r="13" spans="1:3" ht="12.75">
      <c r="A13" s="4" t="s">
        <v>54</v>
      </c>
      <c r="B13" s="37">
        <v>26906.11</v>
      </c>
      <c r="C13" s="29">
        <v>33681</v>
      </c>
    </row>
    <row r="14" spans="1:3" ht="12.75">
      <c r="A14" s="4" t="s">
        <v>55</v>
      </c>
      <c r="B14" s="37">
        <v>9543.54</v>
      </c>
      <c r="C14" s="29">
        <v>6825.46</v>
      </c>
    </row>
    <row r="15" spans="1:3" ht="12.75">
      <c r="A15" s="4" t="s">
        <v>56</v>
      </c>
      <c r="B15" s="37">
        <v>1799.6</v>
      </c>
      <c r="C15" s="29">
        <v>1830</v>
      </c>
    </row>
    <row r="16" spans="1:3" ht="12.75">
      <c r="A16" s="4"/>
      <c r="B16" s="37"/>
      <c r="C16" s="29"/>
    </row>
    <row r="17" spans="1:3" ht="12.75">
      <c r="A17" s="19" t="s">
        <v>52</v>
      </c>
      <c r="B17" s="38">
        <f>SUM(B13:B15)</f>
        <v>38249.25</v>
      </c>
      <c r="C17" s="36">
        <f>SUM(C13:C15)</f>
        <v>42336.46</v>
      </c>
    </row>
    <row r="18" spans="1:3" ht="12.75">
      <c r="A18" s="4"/>
      <c r="B18" s="39"/>
      <c r="C18" s="29"/>
    </row>
    <row r="19" spans="1:3" ht="12.75">
      <c r="A19" s="4"/>
      <c r="B19" s="22"/>
      <c r="C19" s="29"/>
    </row>
    <row r="20" spans="1:3" ht="12.75">
      <c r="A20" s="19" t="s">
        <v>57</v>
      </c>
      <c r="B20" s="23"/>
      <c r="C20" s="29"/>
    </row>
    <row r="21" spans="1:3" ht="12.75">
      <c r="A21" s="4" t="s">
        <v>58</v>
      </c>
      <c r="B21" s="40">
        <v>18694.71</v>
      </c>
      <c r="C21" s="29">
        <v>6552</v>
      </c>
    </row>
    <row r="22" spans="1:3" ht="12.75">
      <c r="A22" s="4" t="s">
        <v>57</v>
      </c>
      <c r="B22" s="40">
        <v>30005.11</v>
      </c>
      <c r="C22" s="29">
        <v>25752</v>
      </c>
    </row>
    <row r="23" spans="1:3" ht="12.75">
      <c r="A23" s="32" t="s">
        <v>59</v>
      </c>
      <c r="B23" s="40">
        <v>24309.62</v>
      </c>
      <c r="C23" s="29">
        <v>36048.61</v>
      </c>
    </row>
    <row r="24" spans="1:3" ht="12.75">
      <c r="A24" s="32" t="s">
        <v>60</v>
      </c>
      <c r="B24" s="40">
        <v>9802.6</v>
      </c>
      <c r="C24" s="29">
        <v>2312.56</v>
      </c>
    </row>
    <row r="25" spans="1:3" ht="12.75">
      <c r="A25" s="32" t="s">
        <v>61</v>
      </c>
      <c r="B25" s="40"/>
      <c r="C25" s="29">
        <v>30000</v>
      </c>
    </row>
    <row r="26" spans="1:3" ht="12.75">
      <c r="A26" s="41" t="s">
        <v>62</v>
      </c>
      <c r="B26" s="40"/>
      <c r="C26" s="29">
        <v>814.18</v>
      </c>
    </row>
    <row r="27" spans="1:3" ht="12.75">
      <c r="A27" s="32"/>
      <c r="B27" s="40"/>
      <c r="C27" s="29"/>
    </row>
    <row r="28" spans="1:3" ht="12.75">
      <c r="A28" s="19" t="s">
        <v>52</v>
      </c>
      <c r="B28" s="42">
        <f>SUM(B21:B25)</f>
        <v>82812.04</v>
      </c>
      <c r="C28" s="36">
        <f>SUM(C21:C26)</f>
        <v>101479.34999999999</v>
      </c>
    </row>
    <row r="29" spans="1:3" ht="12.75">
      <c r="A29" s="4"/>
      <c r="B29" s="22"/>
      <c r="C29" s="29"/>
    </row>
    <row r="30" spans="1:3" ht="13.5">
      <c r="A30" s="24"/>
      <c r="B30" s="43"/>
      <c r="C30" s="44"/>
    </row>
    <row r="31" spans="1:3" ht="12.75">
      <c r="A31" s="4"/>
      <c r="B31" s="22"/>
      <c r="C31" s="29"/>
    </row>
    <row r="32" spans="1:3" ht="13.5">
      <c r="A32" s="4"/>
      <c r="B32" s="22"/>
      <c r="C32" s="29"/>
    </row>
    <row r="33" spans="1:3" ht="12.75">
      <c r="A33" s="26" t="s">
        <v>63</v>
      </c>
      <c r="B33" s="27"/>
      <c r="C33" s="28"/>
    </row>
    <row r="34" spans="1:3" ht="13.5">
      <c r="A34" s="4"/>
      <c r="B34" s="22"/>
      <c r="C34" s="29"/>
    </row>
    <row r="35" spans="1:3" ht="12.75">
      <c r="A35" s="45"/>
      <c r="B35" s="46">
        <v>2012</v>
      </c>
      <c r="C35" s="47" t="s">
        <v>50</v>
      </c>
    </row>
    <row r="36" spans="1:3" ht="12.75">
      <c r="A36" s="19" t="s">
        <v>64</v>
      </c>
      <c r="B36" s="23"/>
      <c r="C36" s="29"/>
    </row>
    <row r="37" spans="1:3" ht="12.75">
      <c r="A37" s="4" t="s">
        <v>65</v>
      </c>
      <c r="B37" s="40">
        <v>21291.24</v>
      </c>
      <c r="C37" s="29">
        <v>21221.24</v>
      </c>
    </row>
    <row r="38" spans="1:3" ht="12.75">
      <c r="A38" s="4" t="s">
        <v>66</v>
      </c>
      <c r="B38" s="40">
        <v>11530.28</v>
      </c>
      <c r="C38" s="29">
        <v>11360.28</v>
      </c>
    </row>
    <row r="39" spans="1:3" ht="12.75">
      <c r="A39" s="48" t="s">
        <v>67</v>
      </c>
      <c r="B39" s="40"/>
      <c r="C39" s="29">
        <v>672</v>
      </c>
    </row>
    <row r="40" spans="1:3" ht="12.75">
      <c r="A40" s="4" t="s">
        <v>68</v>
      </c>
      <c r="B40" s="40">
        <v>1807.33</v>
      </c>
      <c r="C40" s="29">
        <v>1707.33</v>
      </c>
    </row>
    <row r="41" spans="1:3" ht="12.75">
      <c r="A41" s="4" t="s">
        <v>69</v>
      </c>
      <c r="B41" s="40">
        <v>116.21</v>
      </c>
      <c r="C41" s="29">
        <v>116.21</v>
      </c>
    </row>
    <row r="42" spans="1:3" ht="12.75">
      <c r="A42" s="4"/>
      <c r="B42" s="40"/>
      <c r="C42" s="29"/>
    </row>
    <row r="43" spans="1:3" ht="12.75">
      <c r="A43" s="19" t="s">
        <v>52</v>
      </c>
      <c r="B43" s="42">
        <f>SUM(B37:B42)</f>
        <v>34745.06</v>
      </c>
      <c r="C43" s="36">
        <f>SUM(C37:C42)</f>
        <v>35077.06</v>
      </c>
    </row>
    <row r="44" spans="1:3" ht="12.75">
      <c r="A44" s="4"/>
      <c r="B44" s="22"/>
      <c r="C44" s="29"/>
    </row>
    <row r="45" spans="1:3" ht="12.75">
      <c r="A45" s="4"/>
      <c r="B45" s="22"/>
      <c r="C45" s="29"/>
    </row>
    <row r="46" spans="1:3" ht="12.75">
      <c r="A46" s="19" t="s">
        <v>70</v>
      </c>
      <c r="B46" s="23"/>
      <c r="C46" s="29"/>
    </row>
    <row r="47" spans="1:3" ht="12.75">
      <c r="A47" s="4" t="s">
        <v>71</v>
      </c>
      <c r="B47" s="22">
        <v>515.97</v>
      </c>
      <c r="C47" s="29">
        <v>265.59</v>
      </c>
    </row>
    <row r="48" spans="1:3" ht="12.75">
      <c r="A48" s="4" t="s">
        <v>72</v>
      </c>
      <c r="B48" s="22"/>
      <c r="C48" s="29">
        <v>-48</v>
      </c>
    </row>
    <row r="49" spans="1:3" ht="12.75">
      <c r="A49" s="4"/>
      <c r="B49" s="22"/>
      <c r="C49" s="29"/>
    </row>
    <row r="50" spans="1:3" ht="12.75">
      <c r="A50" s="19" t="s">
        <v>52</v>
      </c>
      <c r="B50" s="42">
        <f>SUM(B45:B48)</f>
        <v>515.97</v>
      </c>
      <c r="C50" s="36">
        <f>SUM(C45:C48)</f>
        <v>217.58999999999997</v>
      </c>
    </row>
    <row r="51" spans="1:3" ht="12.75">
      <c r="A51" s="19"/>
      <c r="B51" s="23"/>
      <c r="C51" s="29"/>
    </row>
    <row r="52" spans="1:3" ht="12.75">
      <c r="A52" s="19"/>
      <c r="B52" s="23"/>
      <c r="C52" s="29"/>
    </row>
    <row r="53" spans="1:3" ht="12.75">
      <c r="A53" s="19" t="s">
        <v>73</v>
      </c>
      <c r="B53" s="42">
        <v>5710</v>
      </c>
      <c r="C53" s="49">
        <v>2184.31</v>
      </c>
    </row>
    <row r="54" spans="1:3" ht="12.75">
      <c r="A54" s="19"/>
      <c r="B54" s="23"/>
      <c r="C54" s="29"/>
    </row>
    <row r="55" spans="1:3" ht="12.75">
      <c r="A55" s="19" t="s">
        <v>74</v>
      </c>
      <c r="B55" s="23"/>
      <c r="C55" s="29"/>
    </row>
    <row r="56" spans="1:3" ht="12.75">
      <c r="A56" s="4" t="s">
        <v>16</v>
      </c>
      <c r="B56" s="22">
        <v>1525.49</v>
      </c>
      <c r="C56" s="29">
        <f>1341.77</f>
        <v>1341.77</v>
      </c>
    </row>
    <row r="57" spans="1:3" ht="12.75">
      <c r="A57" s="4" t="s">
        <v>75</v>
      </c>
      <c r="B57" s="22">
        <v>3920.9</v>
      </c>
      <c r="C57" s="29">
        <v>3920.9</v>
      </c>
    </row>
    <row r="58" spans="1:3" ht="12.75">
      <c r="A58" s="4" t="s">
        <v>76</v>
      </c>
      <c r="B58" s="33">
        <v>87.86</v>
      </c>
      <c r="C58" s="29">
        <v>317.14</v>
      </c>
    </row>
    <row r="59" spans="1:3" ht="12.75">
      <c r="A59" s="4"/>
      <c r="B59" s="33"/>
      <c r="C59" s="29"/>
    </row>
    <row r="60" spans="1:3" ht="12.75">
      <c r="A60" s="19" t="s">
        <v>52</v>
      </c>
      <c r="B60" s="42">
        <f>SUM(B55:B58)</f>
        <v>5534.25</v>
      </c>
      <c r="C60" s="36">
        <f>SUM(C55:C58)</f>
        <v>5579.8099999999995</v>
      </c>
    </row>
    <row r="61" spans="1:3" ht="12.75">
      <c r="A61" s="4"/>
      <c r="B61" s="22"/>
      <c r="C61" s="29"/>
    </row>
    <row r="62" spans="1:3" ht="13.5">
      <c r="A62" s="24"/>
      <c r="B62" s="43"/>
      <c r="C62" s="44"/>
    </row>
    <row r="63" spans="1:3" ht="12.75">
      <c r="A63" s="4"/>
      <c r="B63" s="22"/>
      <c r="C63" s="29"/>
    </row>
    <row r="64" spans="1:3" ht="12.75">
      <c r="A64" s="4"/>
      <c r="B64" s="22"/>
      <c r="C64" s="29"/>
    </row>
    <row r="65" spans="1:3" ht="12.75">
      <c r="A65" s="4"/>
      <c r="B65" s="22"/>
      <c r="C65" s="29"/>
    </row>
    <row r="66" spans="1:3" ht="12.75">
      <c r="A66" s="19" t="s">
        <v>63</v>
      </c>
      <c r="B66" s="23"/>
      <c r="C66" s="29"/>
    </row>
    <row r="67" spans="1:3" ht="13.5">
      <c r="A67" s="4"/>
      <c r="B67" s="22"/>
      <c r="C67" s="29"/>
    </row>
    <row r="68" spans="1:3" ht="12.75">
      <c r="A68" s="26" t="s">
        <v>77</v>
      </c>
      <c r="B68" s="27"/>
      <c r="C68" s="28"/>
    </row>
    <row r="69" spans="1:3" ht="12.75">
      <c r="A69" s="4" t="s">
        <v>67</v>
      </c>
      <c r="B69" s="40">
        <v>2046.01</v>
      </c>
      <c r="C69" s="29">
        <v>3497.72</v>
      </c>
    </row>
    <row r="70" spans="1:3" ht="12.75">
      <c r="A70" s="48" t="s">
        <v>66</v>
      </c>
      <c r="B70" s="40">
        <v>10390.41</v>
      </c>
      <c r="C70" s="29"/>
    </row>
    <row r="71" spans="1:3" ht="12.75">
      <c r="A71" s="48" t="s">
        <v>65</v>
      </c>
      <c r="B71" s="40">
        <v>6482.96</v>
      </c>
      <c r="C71" s="29"/>
    </row>
    <row r="72" spans="1:3" ht="12.75">
      <c r="A72" s="48" t="s">
        <v>78</v>
      </c>
      <c r="B72" s="40">
        <v>800</v>
      </c>
      <c r="C72" s="29"/>
    </row>
    <row r="73" spans="1:3" ht="12.75">
      <c r="A73" s="4" t="s">
        <v>79</v>
      </c>
      <c r="B73" s="40">
        <v>661.19</v>
      </c>
      <c r="C73" s="29">
        <v>561.19</v>
      </c>
    </row>
    <row r="74" spans="1:3" ht="12.75">
      <c r="A74" s="4" t="s">
        <v>80</v>
      </c>
      <c r="B74" s="40">
        <v>708.79</v>
      </c>
      <c r="C74" s="29">
        <v>508.79</v>
      </c>
    </row>
    <row r="75" spans="1:3" ht="12.75">
      <c r="A75" s="4" t="s">
        <v>81</v>
      </c>
      <c r="B75" s="40">
        <v>200</v>
      </c>
      <c r="C75" s="29">
        <v>200</v>
      </c>
    </row>
    <row r="76" spans="1:3" ht="12.75">
      <c r="A76" s="4" t="s">
        <v>82</v>
      </c>
      <c r="B76" s="40">
        <v>793.05</v>
      </c>
      <c r="C76" s="29">
        <v>633.31</v>
      </c>
    </row>
    <row r="77" spans="1:3" ht="12.75">
      <c r="A77" s="4"/>
      <c r="B77" s="22"/>
      <c r="C77" s="29"/>
    </row>
    <row r="78" spans="1:3" s="20" customFormat="1" ht="12.75">
      <c r="A78" s="19" t="s">
        <v>52</v>
      </c>
      <c r="B78" s="42">
        <f>SUM(B69:B77)</f>
        <v>22082.409999999996</v>
      </c>
      <c r="C78" s="36">
        <f>SUM(C69:C77)</f>
        <v>5401.01</v>
      </c>
    </row>
    <row r="79" spans="1:3" ht="12.75">
      <c r="A79" s="4"/>
      <c r="B79" s="22"/>
      <c r="C79" s="29"/>
    </row>
    <row r="80" spans="1:3" ht="12.75">
      <c r="A80" s="19" t="s">
        <v>83</v>
      </c>
      <c r="B80" s="23"/>
      <c r="C80" s="29"/>
    </row>
    <row r="81" spans="1:3" ht="12.75">
      <c r="A81" s="4"/>
      <c r="B81" s="22"/>
      <c r="C81" s="29"/>
    </row>
    <row r="82" spans="1:3" ht="12.75">
      <c r="A82" s="4" t="s">
        <v>17</v>
      </c>
      <c r="B82" s="40">
        <v>1242.53</v>
      </c>
      <c r="C82" s="29">
        <v>12710.87</v>
      </c>
    </row>
    <row r="83" spans="1:3" ht="12.75">
      <c r="A83" s="4" t="s">
        <v>84</v>
      </c>
      <c r="B83" s="22"/>
      <c r="C83" s="29">
        <v>9600</v>
      </c>
    </row>
    <row r="84" spans="1:3" ht="12.75">
      <c r="A84" s="4" t="s">
        <v>85</v>
      </c>
      <c r="B84" s="22">
        <v>34.59</v>
      </c>
      <c r="C84" s="29">
        <v>139.43</v>
      </c>
    </row>
    <row r="85" spans="1:3" ht="12.75">
      <c r="A85" s="4"/>
      <c r="B85" s="22"/>
      <c r="C85" s="29"/>
    </row>
    <row r="86" spans="1:3" ht="12.75">
      <c r="A86" s="19" t="s">
        <v>52</v>
      </c>
      <c r="B86" s="42">
        <f>SUM(B82:B85)</f>
        <v>1277.12</v>
      </c>
      <c r="C86" s="36">
        <f>SUM(C82:C85)</f>
        <v>22450.300000000003</v>
      </c>
    </row>
    <row r="87" spans="1:3" ht="12.75">
      <c r="A87" s="4"/>
      <c r="B87" s="22"/>
      <c r="C87" s="29"/>
    </row>
    <row r="88" spans="1:3" ht="12.75">
      <c r="A88" s="19" t="s">
        <v>86</v>
      </c>
      <c r="B88" s="30">
        <v>2012</v>
      </c>
      <c r="C88" s="31" t="s">
        <v>50</v>
      </c>
    </row>
    <row r="89" spans="1:3" ht="12.75">
      <c r="A89" s="4"/>
      <c r="B89" s="22"/>
      <c r="C89" s="29"/>
    </row>
    <row r="90" spans="1:3" ht="12.75">
      <c r="A90" s="4" t="s">
        <v>87</v>
      </c>
      <c r="B90" s="40">
        <v>375.98</v>
      </c>
      <c r="C90" s="29">
        <v>19.8</v>
      </c>
    </row>
    <row r="91" spans="1:3" ht="12.75">
      <c r="A91" s="4" t="s">
        <v>88</v>
      </c>
      <c r="B91" s="40"/>
      <c r="C91" s="29">
        <v>1008</v>
      </c>
    </row>
    <row r="92" spans="1:3" ht="12.75">
      <c r="A92" s="32" t="s">
        <v>89</v>
      </c>
      <c r="B92" s="40"/>
      <c r="C92" s="29">
        <v>132.19</v>
      </c>
    </row>
    <row r="93" spans="1:3" ht="12.75">
      <c r="A93" s="48" t="s">
        <v>90</v>
      </c>
      <c r="B93" s="40">
        <v>6.05</v>
      </c>
      <c r="C93" s="29"/>
    </row>
    <row r="94" spans="1:3" ht="12.75">
      <c r="A94" s="41" t="s">
        <v>91</v>
      </c>
      <c r="B94" s="40">
        <v>87.12</v>
      </c>
      <c r="C94" s="29">
        <v>27.9</v>
      </c>
    </row>
    <row r="95" spans="1:3" ht="12.75">
      <c r="A95" s="4" t="s">
        <v>92</v>
      </c>
      <c r="B95" s="40">
        <v>218.5</v>
      </c>
      <c r="C95" s="29">
        <v>190</v>
      </c>
    </row>
    <row r="96" spans="1:3" ht="12.75">
      <c r="A96" s="48" t="s">
        <v>93</v>
      </c>
      <c r="B96" s="40">
        <v>100</v>
      </c>
      <c r="C96" s="29">
        <v>3714.3</v>
      </c>
    </row>
    <row r="97" spans="1:3" ht="12.75">
      <c r="A97" s="48" t="s">
        <v>94</v>
      </c>
      <c r="B97" s="40">
        <v>200</v>
      </c>
      <c r="C97" s="29">
        <v>1025.1</v>
      </c>
    </row>
    <row r="98" spans="1:3" ht="12.75">
      <c r="A98" s="48" t="s">
        <v>95</v>
      </c>
      <c r="B98" s="40">
        <v>80</v>
      </c>
      <c r="C98" s="29"/>
    </row>
    <row r="99" spans="1:3" ht="12.75">
      <c r="A99" s="32"/>
      <c r="B99" s="40"/>
      <c r="C99" s="29"/>
    </row>
    <row r="100" spans="1:3" ht="12.75">
      <c r="A100" s="19" t="s">
        <v>52</v>
      </c>
      <c r="B100" s="42">
        <f>SUM(B89:B99)</f>
        <v>1067.65</v>
      </c>
      <c r="C100" s="36">
        <f>SUM(C89:C99)</f>
        <v>6117.29</v>
      </c>
    </row>
    <row r="101" spans="1:3" ht="12.75">
      <c r="A101" s="19"/>
      <c r="B101" s="23"/>
      <c r="C101" s="36"/>
    </row>
    <row r="102" spans="1:3" ht="12.75">
      <c r="A102" s="48" t="s">
        <v>96</v>
      </c>
      <c r="B102" s="40">
        <v>1353.92</v>
      </c>
      <c r="C102" s="36">
        <v>295.74</v>
      </c>
    </row>
    <row r="103" spans="1:3" ht="12.75">
      <c r="A103" s="19"/>
      <c r="B103" s="23"/>
      <c r="C103" s="36"/>
    </row>
    <row r="104" spans="1:3" ht="12.75">
      <c r="A104" s="19" t="s">
        <v>52</v>
      </c>
      <c r="B104" s="42">
        <f>SUM(B100:B102)</f>
        <v>2421.57</v>
      </c>
      <c r="C104" s="36">
        <f>SUM(C100:C102)</f>
        <v>6413.03</v>
      </c>
    </row>
    <row r="105" spans="1:3" ht="13.5">
      <c r="A105" s="24"/>
      <c r="B105" s="43"/>
      <c r="C105" s="44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 </cp:lastModifiedBy>
  <cp:lastPrinted>2012-09-25T09:54:38Z</cp:lastPrinted>
  <dcterms:created xsi:type="dcterms:W3CDTF">1996-11-05T10:16:36Z</dcterms:created>
  <dcterms:modified xsi:type="dcterms:W3CDTF">2012-11-15T15:50:58Z</dcterms:modified>
  <cp:category/>
  <cp:version/>
  <cp:contentType/>
  <cp:contentStatus/>
</cp:coreProperties>
</file>